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20" windowWidth="32760" windowHeight="199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<sst xmlns="http://schemas.openxmlformats.org/spreadsheetml/2006/main" count="118" uniqueCount="38">
  <si>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</si>
  <si>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</si>
  <si>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</si>
  <si>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</si>
  <si>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</si>
  <si>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</si>
  <si>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</si>
  <si>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</si>
  <si>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</si>
  <si>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</si>
  <si>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</si>
  <si>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</si>
  <si>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</si>
  <si>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</si>
  <si>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</si>
  <si>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</si>
  <si>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</si>
  <si>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</si>
  <si>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</si>
  <si>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</si>
  <si>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</si>
  <si>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</si>
  <si>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</si>
  <si>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</si>
  <si>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</si>
  <si>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 Harrison</t>
  </si>
  <si>
    <t>A Smith</t>
  </si>
  <si>
    <t>J Allen</t>
  </si>
  <si>
    <t>I Cox</t>
  </si>
  <si>
    <t>Scrutineer J A Billany</t>
  </si>
  <si>
    <t>J Billany</t>
  </si>
  <si>
    <t>Bye</t>
  </si>
  <si>
    <t>R H Jessop</t>
  </si>
  <si>
    <t xml:space="preserve">Both Divisions are Handicapped </t>
  </si>
  <si>
    <t>Yorkshire Small Bore Rifle &amp; Pistol Association - LWSR Winter  2019  Long Barrelled Pistol COMP 8</t>
  </si>
  <si>
    <t>B Dinsdale</t>
  </si>
  <si>
    <t>B Moore</t>
  </si>
  <si>
    <t>D C Olley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</si>
</sst>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center"/>
      <protection/>
    </xf>
    <xf numFmtId="0" fontId="44" fillId="0" borderId="0" xfId="0" applyFont="1" applyAlignment="1">
      <alignment/>
    </xf>
    <xf numFmtId="172" fontId="44" fillId="0" borderId="18" xfId="0" applyNumberFormat="1" applyFont="1" applyBorder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tabSelected="1" zoomScale="75" zoomScaleNormal="75" zoomScalePageLayoutView="0" workbookViewId="0" topLeftCell="A1">
      <selection activeCell="H23" sqref="H23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1">
        <v>43387</v>
      </c>
      <c r="D3" s="52"/>
      <c r="E3" s="42" t="s">
        <v>7</v>
      </c>
      <c r="F3" s="51">
        <v>43401</v>
      </c>
      <c r="G3" s="52"/>
      <c r="H3" s="42" t="s">
        <v>8</v>
      </c>
      <c r="I3" s="51">
        <v>43415</v>
      </c>
      <c r="J3" s="52"/>
      <c r="K3" s="42" t="s">
        <v>24</v>
      </c>
      <c r="L3" s="51">
        <v>43429</v>
      </c>
      <c r="M3" s="52"/>
      <c r="N3" s="42" t="s">
        <v>9</v>
      </c>
      <c r="O3" s="51">
        <v>43443</v>
      </c>
      <c r="P3" s="52"/>
      <c r="Q3" s="42" t="s">
        <v>10</v>
      </c>
      <c r="R3" s="51">
        <v>43457</v>
      </c>
      <c r="S3" s="52"/>
      <c r="T3" s="42" t="s">
        <v>11</v>
      </c>
      <c r="U3" s="51">
        <v>43471</v>
      </c>
      <c r="V3" s="52"/>
      <c r="W3" s="42" t="s">
        <v>12</v>
      </c>
      <c r="X3" s="51">
        <v>43485</v>
      </c>
      <c r="Y3" s="52"/>
      <c r="Z3" s="42" t="s">
        <v>13</v>
      </c>
      <c r="AA3" s="51">
        <v>43499</v>
      </c>
      <c r="AB3" s="52"/>
      <c r="AC3" s="43" t="s">
        <v>14</v>
      </c>
      <c r="AD3" s="51">
        <v>43513</v>
      </c>
      <c r="AE3" s="52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28</v>
      </c>
      <c r="B5" s="20">
        <v>267</v>
      </c>
      <c r="C5" s="7">
        <f>B6</f>
        <v>268</v>
      </c>
      <c r="D5" s="9" t="str">
        <f>IF((COUNTBLANK(B5:B5)=1),"-",IF(B5&gt;B6,"W",IF(B5=B6,"D","L")))</f>
        <v>L</v>
      </c>
      <c r="E5" s="20">
        <v>269</v>
      </c>
      <c r="F5" s="7">
        <f>+E7</f>
        <v>241</v>
      </c>
      <c r="G5" s="7" t="str">
        <f>IF((COUNTBLANK(E5:E5)=1),"-",IF(E5&gt;E7,"W",IF(E5=E7,"D","L")))</f>
        <v>W</v>
      </c>
      <c r="H5" s="20">
        <v>267</v>
      </c>
      <c r="I5" s="7">
        <f>+H8</f>
        <v>268</v>
      </c>
      <c r="J5" s="9" t="str">
        <f>IF((COUNTBLANK(H5:H5)=1),"-",IF(H5&gt;H8,"W",IF(H5=H8,"D","L")))</f>
        <v>L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3</v>
      </c>
      <c r="AI5" s="34">
        <f aca="true" t="shared" si="2" ref="AI5:AI10">COUNTIF(A5:AE5,"W")</f>
        <v>1</v>
      </c>
      <c r="AJ5" s="3">
        <f aca="true" t="shared" si="3" ref="AJ5:AJ10">COUNTIF(B5:AE5,"D")</f>
        <v>0</v>
      </c>
      <c r="AK5" s="34">
        <f aca="true" t="shared" si="4" ref="AK5:AK10">COUNTIF(A5:AE5,"L")</f>
        <v>2</v>
      </c>
      <c r="AL5" s="3">
        <f aca="true" t="shared" si="5" ref="AL5:AL10">AI5*2+AJ5</f>
        <v>2</v>
      </c>
      <c r="AM5" s="34">
        <f aca="true" t="shared" si="6" ref="AM5:AM10">SUM(B5,E5,H5,K5,N5,Q5,T5,W5,Z5,AC5)</f>
        <v>803</v>
      </c>
      <c r="AN5" s="46"/>
      <c r="AO5" s="48"/>
    </row>
    <row r="6" spans="1:41" ht="27.75" customHeight="1">
      <c r="A6" s="45" t="s">
        <v>26</v>
      </c>
      <c r="B6" s="20">
        <v>268</v>
      </c>
      <c r="C6" s="3">
        <f>B5</f>
        <v>267</v>
      </c>
      <c r="D6" s="21" t="str">
        <f>IF((COUNTBLANK(B6:B6)=1),"-",IF(B6&gt;B5,"W",IF(B6=B5,"D","L")))</f>
        <v>W</v>
      </c>
      <c r="E6" s="20">
        <v>265</v>
      </c>
      <c r="F6" s="3">
        <f>+E9</f>
        <v>266</v>
      </c>
      <c r="G6" s="3" t="str">
        <f>IF((COUNTBLANK(E6:E6)=1),"-",IF(E6&gt;E9,"W",IF(E6=E9,"D","L")))</f>
        <v>L</v>
      </c>
      <c r="H6" s="20">
        <v>261</v>
      </c>
      <c r="I6" s="3">
        <f>+H7</f>
        <v>245</v>
      </c>
      <c r="J6" s="21" t="str">
        <f>IF((COUNTBLANK(H6:H6)=1),"-",IF(H6&gt;H7,"W",IF(H6=H7,"D","L")))</f>
        <v>W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3</v>
      </c>
      <c r="AI6" s="34">
        <f t="shared" si="2"/>
        <v>2</v>
      </c>
      <c r="AJ6" s="3">
        <f t="shared" si="3"/>
        <v>0</v>
      </c>
      <c r="AK6" s="34">
        <f t="shared" si="4"/>
        <v>1</v>
      </c>
      <c r="AL6" s="3">
        <f t="shared" si="5"/>
        <v>4</v>
      </c>
      <c r="AM6" s="34">
        <f t="shared" si="6"/>
        <v>794</v>
      </c>
      <c r="AN6" s="46"/>
      <c r="AO6" s="48"/>
    </row>
    <row r="7" spans="1:41" ht="27.75" customHeight="1">
      <c r="A7" s="45" t="s">
        <v>25</v>
      </c>
      <c r="B7" s="20">
        <v>268</v>
      </c>
      <c r="C7" s="3">
        <f>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269</v>
      </c>
      <c r="G7" s="3" t="str">
        <f>IF((COUNTBLANK(E7:E7)=1),"-",IF(E7&gt;E5,"W",IF(E7=E5,"D","L")))</f>
        <v>L</v>
      </c>
      <c r="H7" s="20">
        <v>245</v>
      </c>
      <c r="I7" s="3">
        <f>+H6</f>
        <v>261</v>
      </c>
      <c r="J7" s="21" t="str">
        <f>IF((COUNTBLANK(H7:H7)=1),"-",IF(H7&gt;H6,"W",IF(H7=H6,"D","L")))</f>
        <v>L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3</v>
      </c>
      <c r="AI7" s="34">
        <f t="shared" si="2"/>
        <v>1</v>
      </c>
      <c r="AJ7" s="3">
        <f t="shared" si="3"/>
        <v>0</v>
      </c>
      <c r="AK7" s="34">
        <f t="shared" si="4"/>
        <v>2</v>
      </c>
      <c r="AL7" s="3">
        <f t="shared" si="5"/>
        <v>2</v>
      </c>
      <c r="AM7" s="34">
        <f t="shared" si="6"/>
        <v>754</v>
      </c>
      <c r="AN7" s="46"/>
      <c r="AO7" s="48"/>
    </row>
    <row r="8" spans="1:41" ht="27.75" customHeight="1">
      <c r="A8" s="45" t="s">
        <v>35</v>
      </c>
      <c r="B8" s="20">
        <v>230</v>
      </c>
      <c r="C8" s="3">
        <f>B9</f>
        <v>231</v>
      </c>
      <c r="D8" s="21" t="str">
        <f>IF((COUNTBLANK(B8:B8)=1),"-",IF(B8&gt;B9,"W",IF(B8=B9,"D","L")))</f>
        <v>L</v>
      </c>
      <c r="E8" s="20">
        <v>243</v>
      </c>
      <c r="F8" s="3">
        <f>+E10</f>
        <v>0</v>
      </c>
      <c r="G8" s="3" t="str">
        <f>IF((COUNTBLANK(E8:E8)=1),"-",IF(E8&gt;E10,"W",IF(E8=E10,"D","L")))</f>
        <v>W</v>
      </c>
      <c r="H8" s="20">
        <v>268</v>
      </c>
      <c r="I8" s="3">
        <f>+H5</f>
        <v>267</v>
      </c>
      <c r="J8" s="21" t="str">
        <f>IF((COUNTBLANK(H8:H8)=1),"-",IF(H8&gt;H5,"W",IF(H8=H5,"D","L")))</f>
        <v>W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B Dinsdale</v>
      </c>
      <c r="AH8" s="33">
        <f t="shared" si="1"/>
        <v>3</v>
      </c>
      <c r="AI8" s="34">
        <f t="shared" si="2"/>
        <v>2</v>
      </c>
      <c r="AJ8" s="3">
        <f t="shared" si="3"/>
        <v>0</v>
      </c>
      <c r="AK8" s="34">
        <f t="shared" si="4"/>
        <v>1</v>
      </c>
      <c r="AL8" s="3">
        <f t="shared" si="5"/>
        <v>4</v>
      </c>
      <c r="AM8" s="34">
        <f t="shared" si="6"/>
        <v>741</v>
      </c>
      <c r="AN8" s="46"/>
      <c r="AO8" s="48"/>
    </row>
    <row r="9" spans="1:41" ht="27.75" customHeight="1">
      <c r="A9" s="45" t="s">
        <v>27</v>
      </c>
      <c r="B9" s="20">
        <v>231</v>
      </c>
      <c r="C9" s="3">
        <f>B8</f>
        <v>230</v>
      </c>
      <c r="D9" s="21" t="str">
        <f>IF((COUNTBLANK(B9:B9)=1),"-",IF(B9&gt;B8,"W",IF(B9=B8,"D","L")))</f>
        <v>W</v>
      </c>
      <c r="E9" s="20">
        <v>266</v>
      </c>
      <c r="F9" s="3">
        <f>+E6</f>
        <v>265</v>
      </c>
      <c r="G9" s="3" t="str">
        <f>IF((COUNTBLANK(E9:E9)=1),"-",IF(E9&gt;E6,"W",IF(E9=E6,"D","L")))</f>
        <v>W</v>
      </c>
      <c r="H9" s="20">
        <v>268</v>
      </c>
      <c r="I9" s="3">
        <f>+H10</f>
        <v>0</v>
      </c>
      <c r="J9" s="21" t="str">
        <f>IF((COUNTBLANK(H9:H9)=1),"-",IF(H9&gt;H10,"W",IF(H9=H10,"D","L")))</f>
        <v>W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J Allen</v>
      </c>
      <c r="AH9" s="33">
        <f t="shared" si="1"/>
        <v>3</v>
      </c>
      <c r="AI9" s="34">
        <f t="shared" si="2"/>
        <v>3</v>
      </c>
      <c r="AJ9" s="3">
        <f t="shared" si="3"/>
        <v>0</v>
      </c>
      <c r="AK9" s="34">
        <f t="shared" si="4"/>
        <v>0</v>
      </c>
      <c r="AL9" s="3">
        <f t="shared" si="5"/>
        <v>6</v>
      </c>
      <c r="AM9" s="34">
        <f t="shared" si="6"/>
        <v>765</v>
      </c>
      <c r="AN9" s="46"/>
      <c r="AO9" s="48"/>
    </row>
    <row r="10" spans="1:41" ht="27.75" customHeight="1">
      <c r="A10" s="45" t="s">
        <v>31</v>
      </c>
      <c r="B10" s="20"/>
      <c r="C10" s="3">
        <f>B7</f>
        <v>268</v>
      </c>
      <c r="D10" s="21" t="str">
        <f>IF((COUNTBLANK(B10:B10)=1),"-",IF(B10&gt;B7,"W",IF(B10=B7,"D","L")))</f>
        <v>-</v>
      </c>
      <c r="E10" s="20"/>
      <c r="F10" s="3">
        <f>+E8</f>
        <v>243</v>
      </c>
      <c r="G10" s="3" t="str">
        <f>IF((COUNTBLANK(E10:E10)=1),"-",IF(E10&gt;E8,"W",IF(E10=E8,"D","L")))</f>
        <v>-</v>
      </c>
      <c r="H10" s="20"/>
      <c r="I10" s="3">
        <f>+H9</f>
        <v>268</v>
      </c>
      <c r="J10" s="21" t="str">
        <f>IF((COUNTBLANK(H10:H10)=1),"-",IF(H10&gt;H9,"W",IF(H10=H9,"D","L")))</f>
        <v>-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46"/>
      <c r="AO10" s="19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19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18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1">
        <v>43387</v>
      </c>
      <c r="D14" s="52"/>
      <c r="E14" s="42" t="s">
        <v>7</v>
      </c>
      <c r="F14" s="51">
        <v>43401</v>
      </c>
      <c r="G14" s="52"/>
      <c r="H14" s="42" t="s">
        <v>8</v>
      </c>
      <c r="I14" s="51">
        <v>43415</v>
      </c>
      <c r="J14" s="52"/>
      <c r="K14" s="42" t="s">
        <v>24</v>
      </c>
      <c r="L14" s="51">
        <v>43429</v>
      </c>
      <c r="M14" s="52"/>
      <c r="N14" s="42" t="s">
        <v>9</v>
      </c>
      <c r="O14" s="51">
        <v>43443</v>
      </c>
      <c r="P14" s="52"/>
      <c r="Q14" s="42" t="s">
        <v>10</v>
      </c>
      <c r="R14" s="51">
        <v>43457</v>
      </c>
      <c r="S14" s="52"/>
      <c r="T14" s="42" t="s">
        <v>11</v>
      </c>
      <c r="U14" s="51">
        <v>43471</v>
      </c>
      <c r="V14" s="52"/>
      <c r="W14" s="42" t="s">
        <v>12</v>
      </c>
      <c r="X14" s="51">
        <v>43485</v>
      </c>
      <c r="Y14" s="52"/>
      <c r="Z14" s="42" t="s">
        <v>13</v>
      </c>
      <c r="AA14" s="51">
        <v>43499</v>
      </c>
      <c r="AB14" s="52"/>
      <c r="AC14" s="43" t="s">
        <v>14</v>
      </c>
      <c r="AD14" s="51">
        <v>43513</v>
      </c>
      <c r="AE14" s="52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36</v>
      </c>
      <c r="B16" s="20">
        <v>234</v>
      </c>
      <c r="C16" s="7">
        <f>B17</f>
        <v>191</v>
      </c>
      <c r="D16" s="9" t="str">
        <f>IF((COUNTBLANK(B16:B16)=1),"-",IF(B16&gt;B17,"W",IF(B16=B17,"D","L")))</f>
        <v>W</v>
      </c>
      <c r="E16" s="20">
        <v>245</v>
      </c>
      <c r="F16" s="7">
        <f>+E18</f>
        <v>169</v>
      </c>
      <c r="G16" s="7" t="str">
        <f>IF((COUNTBLANK(E16:E16)=1),"-",IF(E16&gt;E18,"W",IF(E16=E18,"D","L")))</f>
        <v>W</v>
      </c>
      <c r="H16" s="20">
        <v>234</v>
      </c>
      <c r="I16" s="7">
        <f>+H19</f>
        <v>203</v>
      </c>
      <c r="J16" s="9" t="str">
        <f>IF((COUNTBLANK(H16:H16)=1),"-",IF(H16&gt;H19,"W",IF(H16=H19,"D","L")))</f>
        <v>W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B Moore</v>
      </c>
      <c r="AH16" s="33">
        <f aca="true" t="shared" si="8" ref="AH16:AH21">10-COUNTBLANK(B16:AE16)</f>
        <v>3</v>
      </c>
      <c r="AI16" s="34">
        <f aca="true" t="shared" si="9" ref="AI16:AI21">COUNTIF(A16:AE16,"W")</f>
        <v>3</v>
      </c>
      <c r="AJ16" s="3">
        <f aca="true" t="shared" si="10" ref="AJ16:AJ21">COUNTIF(B16:AE16,"D")</f>
        <v>0</v>
      </c>
      <c r="AK16" s="34">
        <f aca="true" t="shared" si="11" ref="AK16:AK21">COUNTIF(A16:AE16,"L")</f>
        <v>0</v>
      </c>
      <c r="AL16" s="3">
        <f aca="true" t="shared" si="12" ref="AL16:AL21">AI16*2+AJ16</f>
        <v>6</v>
      </c>
      <c r="AM16" s="34">
        <f aca="true" t="shared" si="13" ref="AM16:AM21">SUM(B16,E16,H16,K16,N16,Q16,T16,W16,Z16,AC16)</f>
        <v>713</v>
      </c>
      <c r="AN16" s="46"/>
      <c r="AO16" s="48"/>
    </row>
    <row r="17" spans="1:41" ht="27.75" customHeight="1">
      <c r="A17" s="45" t="s">
        <v>30</v>
      </c>
      <c r="B17" s="20">
        <v>191</v>
      </c>
      <c r="C17" s="3">
        <f>B16</f>
        <v>234</v>
      </c>
      <c r="D17" s="21" t="str">
        <f>IF((COUNTBLANK(B17:B17)=1),"-",IF(B17&gt;B16,"W",IF(B17=B16,"D","L")))</f>
        <v>L</v>
      </c>
      <c r="E17" s="20">
        <v>206</v>
      </c>
      <c r="F17" s="3">
        <f>+E20</f>
        <v>0</v>
      </c>
      <c r="G17" s="3" t="str">
        <f>IF((COUNTBLANK(E17:E17)=1),"-",IF(E17&gt;E20,"W",IF(E17=E20,"D","L")))</f>
        <v>W</v>
      </c>
      <c r="H17" s="20">
        <v>197</v>
      </c>
      <c r="I17" s="3">
        <f>+H18</f>
        <v>225</v>
      </c>
      <c r="J17" s="21" t="str">
        <f>IF((COUNTBLANK(H17:H17)=1),"-",IF(H17&gt;H18,"W",IF(H17=H18,"D","L")))</f>
        <v>L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J Billany</v>
      </c>
      <c r="AH17" s="33">
        <f t="shared" si="8"/>
        <v>3</v>
      </c>
      <c r="AI17" s="34">
        <f t="shared" si="9"/>
        <v>1</v>
      </c>
      <c r="AJ17" s="3">
        <f t="shared" si="10"/>
        <v>0</v>
      </c>
      <c r="AK17" s="34">
        <f t="shared" si="11"/>
        <v>2</v>
      </c>
      <c r="AL17" s="3">
        <f t="shared" si="12"/>
        <v>2</v>
      </c>
      <c r="AM17" s="34">
        <f t="shared" si="13"/>
        <v>594</v>
      </c>
      <c r="AN17" s="46"/>
      <c r="AO17" s="48"/>
    </row>
    <row r="18" spans="1:41" ht="27.75" customHeight="1">
      <c r="A18" s="45" t="s">
        <v>37</v>
      </c>
      <c r="B18" s="20">
        <v>136</v>
      </c>
      <c r="C18" s="3">
        <f>B21</f>
        <v>0</v>
      </c>
      <c r="D18" s="21" t="str">
        <f>IF((COUNTBLANK(B18:B18)=1),"-",IF(B18&gt;B21,"W",IF(B18=B21,"D","L")))</f>
        <v>W</v>
      </c>
      <c r="E18" s="20">
        <v>169</v>
      </c>
      <c r="F18" s="3">
        <f>+E16</f>
        <v>245</v>
      </c>
      <c r="G18" s="3" t="str">
        <f>IF((COUNTBLANK(E18:E18)=1),"-",IF(E18&gt;E16,"W",IF(E18=E16,"D","L")))</f>
        <v>L</v>
      </c>
      <c r="H18" s="20">
        <v>225</v>
      </c>
      <c r="I18" s="3">
        <f>+H17</f>
        <v>197</v>
      </c>
      <c r="J18" s="21" t="str">
        <f>IF((COUNTBLANK(H18:H18)=1),"-",IF(H18&gt;H17,"W",IF(H18=H17,"D","L")))</f>
        <v>W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4" t="str">
        <f t="shared" si="7"/>
        <v>D C Olley</v>
      </c>
      <c r="AH18" s="33">
        <f t="shared" si="8"/>
        <v>3</v>
      </c>
      <c r="AI18" s="34">
        <f t="shared" si="9"/>
        <v>2</v>
      </c>
      <c r="AJ18" s="3">
        <f t="shared" si="10"/>
        <v>0</v>
      </c>
      <c r="AK18" s="34">
        <f t="shared" si="11"/>
        <v>1</v>
      </c>
      <c r="AL18" s="3">
        <f t="shared" si="12"/>
        <v>4</v>
      </c>
      <c r="AM18" s="34">
        <f t="shared" si="13"/>
        <v>530</v>
      </c>
      <c r="AN18" s="46"/>
      <c r="AO18" s="48"/>
    </row>
    <row r="19" spans="1:41" ht="27.75" customHeight="1">
      <c r="A19" s="45" t="s">
        <v>32</v>
      </c>
      <c r="B19" s="20">
        <v>206</v>
      </c>
      <c r="C19" s="3">
        <f>B20</f>
        <v>0</v>
      </c>
      <c r="D19" s="21" t="str">
        <f>IF((COUNTBLANK(B19:B19)=1),"-",IF(B19&gt;B20,"W",IF(B19=B20,"D","L")))</f>
        <v>W</v>
      </c>
      <c r="E19" s="20">
        <v>200</v>
      </c>
      <c r="F19" s="3">
        <f>+E21</f>
        <v>0</v>
      </c>
      <c r="G19" s="3" t="str">
        <f>IF((COUNTBLANK(E19:E19)=1),"-",IF(E19&gt;E21,"W",IF(E19=E21,"D","L")))</f>
        <v>W</v>
      </c>
      <c r="H19" s="20">
        <v>203</v>
      </c>
      <c r="I19" s="3">
        <f>+H16</f>
        <v>234</v>
      </c>
      <c r="J19" s="21" t="str">
        <f>IF((COUNTBLANK(H19:H19)=1),"-",IF(H19&gt;H16,"W",IF(H19=H16,"D","L")))</f>
        <v>L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4" t="str">
        <f t="shared" si="7"/>
        <v>R H Jessop</v>
      </c>
      <c r="AH19" s="33">
        <f t="shared" si="8"/>
        <v>3</v>
      </c>
      <c r="AI19" s="34">
        <f t="shared" si="9"/>
        <v>2</v>
      </c>
      <c r="AJ19" s="3">
        <f t="shared" si="10"/>
        <v>0</v>
      </c>
      <c r="AK19" s="34">
        <f t="shared" si="11"/>
        <v>1</v>
      </c>
      <c r="AL19" s="3">
        <f t="shared" si="12"/>
        <v>4</v>
      </c>
      <c r="AM19" s="34">
        <f t="shared" si="13"/>
        <v>609</v>
      </c>
      <c r="AN19" s="46"/>
      <c r="AO19" s="48"/>
    </row>
    <row r="20" spans="1:41" ht="27.75" customHeight="1">
      <c r="A20" s="45"/>
      <c r="B20" s="20"/>
      <c r="C20" s="3">
        <f>B19</f>
        <v>206</v>
      </c>
      <c r="D20" s="21" t="str">
        <f>IF((COUNTBLANK(B20:B20)=1),"-",IF(B20&gt;B19,"W",IF(B20=B19,"D","L")))</f>
        <v>-</v>
      </c>
      <c r="E20" s="20"/>
      <c r="F20" s="3">
        <f>+E17</f>
        <v>206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4">
        <f t="shared" si="7"/>
        <v>0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6"/>
      <c r="AO20" s="19"/>
    </row>
    <row r="21" spans="1:41" ht="27.75" customHeight="1">
      <c r="A21" s="45"/>
      <c r="B21" s="20"/>
      <c r="C21" s="3">
        <f>B18</f>
        <v>136</v>
      </c>
      <c r="D21" s="21" t="str">
        <f>IF((COUNTBLANK(B21:B21)=1),"-",IF(B21&gt;B18,"W",IF(B21=B18,"D","L")))</f>
        <v>-</v>
      </c>
      <c r="E21" s="20"/>
      <c r="F21" s="3">
        <f>+E19</f>
        <v>200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>
        <f t="shared" si="7"/>
        <v>0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19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16</v>
      </c>
      <c r="AM23" s="39"/>
      <c r="AN23" s="40"/>
      <c r="AO23" s="26"/>
    </row>
    <row r="24" ht="27.75" customHeight="1">
      <c r="AJ24" s="5" t="s">
        <v>29</v>
      </c>
    </row>
    <row r="25" ht="27.75" customHeight="1">
      <c r="I25" s="47" t="s">
        <v>33</v>
      </c>
    </row>
  </sheetData>
  <sheetProtection/>
  <mergeCells count="2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</mergeCells>
  <printOptions/>
  <pageMargins left="0.39000000000000007" right="0.39000000000000007" top="0.8" bottom="0.8" header="0.5" footer="0.5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2019-09-02T18:27:39Z</cp:lastPrinted>
  <dcterms:created xsi:type="dcterms:W3CDTF">2011-03-16T19:27:34Z</dcterms:created>
  <dcterms:modified xsi:type="dcterms:W3CDTF">2019-11-21T11:28:26Z</dcterms:modified>
  <cp:category/>
  <cp:version/>
  <cp:contentType/>
  <cp:contentStatus/>
</cp:coreProperties>
</file>